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vmlDrawing2.vml" ContentType="application/vnd.openxmlformats-officedocument.vmlDrawing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Assumptions" sheetId="2" state="visible" r:id="rId4"/>
    <sheet name="Forecast" sheetId="3" state="visible" r:id="rId5"/>
    <sheet name="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7" authorId="0">
      <text>
        <r>
          <rPr>
            <sz val="10"/>
            <rFont val="Arial"/>
            <family val="2"/>
          </rPr>
          <t xml:space="preserve">Month 1 opening balance is linked from the Assumptions tab. Every later month opens with the prior month's closing balance.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25" authorId="0">
      <text>
        <r>
          <rPr>
            <sz val="10"/>
            <rFont val="Arial"/>
            <family val="2"/>
          </rPr>
          <t xml:space="preserve">Months of cover = closing balance divided by average monthly cash payments. It answers: at current burn, how long would the closing balance last with no further receipts?</t>
        </r>
      </text>
    </comment>
  </commentList>
</comments>
</file>

<file path=xl/sharedStrings.xml><?xml version="1.0" encoding="utf-8"?>
<sst xmlns="http://schemas.openxmlformats.org/spreadsheetml/2006/main" count="138" uniqueCount="133">
  <si>
    <t xml:space="preserve">Monthly Cash Flow Forecast — 12 Month Rolling Template</t>
  </si>
  <si>
    <t xml:space="preserve">A working template for forecasting cash receipts and payments month by month.</t>
  </si>
  <si>
    <t xml:space="preserve">How to use</t>
  </si>
  <si>
    <t xml:space="preserve">Step 1</t>
  </si>
  <si>
    <t xml:space="preserve">Open the Assumptions tab and fill in the yellow cells: entity name, forecast start month, opening cash and bank balance, and your minimum cash buffer.</t>
  </si>
  <si>
    <t xml:space="preserve">Step 2</t>
  </si>
  <si>
    <t xml:space="preserve">Go to the Forecast tab. Enter your expected receipts and payments in the blue cells, one column per month. Everything in black is a formula — do not overwrite it.</t>
  </si>
  <si>
    <t xml:space="preserve">Step 3</t>
  </si>
  <si>
    <t xml:space="preserve">Month 1 (column C) is pre-filled with sample figures to show the expected format and scale. Delete those values and replace them with your own before use.</t>
  </si>
  <si>
    <t xml:space="preserve">Step 4</t>
  </si>
  <si>
    <t xml:space="preserve">Read the Summary tab. It shows quarterly totals, the lowest projected closing balance and the month it occurs, and how many months fall below your buffer.</t>
  </si>
  <si>
    <t xml:space="preserve">Step 5</t>
  </si>
  <si>
    <t xml:space="preserve">Each month, replace the forecast column with actuals and roll the start month forward. The closing balance of one month automatically becomes the opening balance of the next.</t>
  </si>
  <si>
    <t xml:space="preserve">Colour legend</t>
  </si>
  <si>
    <t xml:space="preserve">Blue text</t>
  </si>
  <si>
    <t xml:space="preserve">Numbers you type in. These are the only cells on the Forecast tab you should edit.</t>
  </si>
  <si>
    <t xml:space="preserve">Yellow fill</t>
  </si>
  <si>
    <t xml:space="preserve">Key assumptions on the Assumptions tab. Fill these in first.</t>
  </si>
  <si>
    <t xml:space="preserve">Black text</t>
  </si>
  <si>
    <t xml:space="preserve">Formulas — subtotals, net cash flow, closing balances. Leave these alone.</t>
  </si>
  <si>
    <t xml:space="preserve">Green text</t>
  </si>
  <si>
    <t xml:space="preserve">A link pulling a value from another tab in this workbook.</t>
  </si>
  <si>
    <t xml:space="preserve">Red highlight</t>
  </si>
  <si>
    <t xml:space="preserve">A warning. Negative figures appear in parentheses; a red closing balance means a projected overdraft and an amber one means the balance has dropped below your buffer.</t>
  </si>
  <si>
    <t xml:space="preserve">Notes</t>
  </si>
  <si>
    <t xml:space="preserve">Cash basis</t>
  </si>
  <si>
    <t xml:space="preserve">This is a cash flow forecast, not a P&amp;L. Record amounts in the month the money actually moves, not the month the invoice is raised. A January invoice collected in March belongs in the March column.</t>
  </si>
  <si>
    <t xml:space="preserve">GST</t>
  </si>
  <si>
    <t xml:space="preserve">Enter the net GST payable for the month (output tax less input credit) on the GST payment row, in the month it is discharged. Refunds received go under receipts.</t>
  </si>
  <si>
    <t xml:space="preserve">TDS</t>
  </si>
  <si>
    <t xml:space="preserve">Show TDS deposited with the government as a payment. Show receipts from customers net of TDS they deduct, and treat the TDS credit as a tax asset rather than cash.</t>
  </si>
  <si>
    <t xml:space="preserve">Unused rows</t>
  </si>
  <si>
    <t xml:space="preserve">Leave any line item you do not need blank. Blank cells are treated as zero and display as a dash.</t>
  </si>
  <si>
    <t xml:space="preserve">Adding lines</t>
  </si>
  <si>
    <t xml:space="preserve">If you insert rows inside a section, extend the section subtotal formula to cover them, then check that Total Cash Receipts and Total Cash Payments still pick up every line.</t>
  </si>
  <si>
    <t xml:space="preserve">Template prepared as a blank working file. All sample figures are illustrative only and are not a forecast of any actual business.</t>
  </si>
  <si>
    <t xml:space="preserve">Assumptions &amp; Set-up</t>
  </si>
  <si>
    <t xml:space="preserve">Fill in the yellow cells. Everything else in the workbook flows from here.</t>
  </si>
  <si>
    <t xml:space="preserve">Assumption</t>
  </si>
  <si>
    <t xml:space="preserve">Value</t>
  </si>
  <si>
    <t xml:space="preserve">Note</t>
  </si>
  <si>
    <t xml:space="preserve">Entity name</t>
  </si>
  <si>
    <t xml:space="preserve">Sample Enterprises Pvt Ltd</t>
  </si>
  <si>
    <t xml:space="preserve">Appears as the heading on the Forecast tab.</t>
  </si>
  <si>
    <t xml:space="preserve">Forecast start month</t>
  </si>
  <si>
    <t xml:space="preserve">Any date in the first month. The next 11 months are generated automatically.</t>
  </si>
  <si>
    <t xml:space="preserve">Opening cash &amp; bank balance</t>
  </si>
  <si>
    <t xml:space="preserve">Cash in hand plus bank balances at the start of month 1, per the bank statement or cash book.</t>
  </si>
  <si>
    <t xml:space="preserve">Minimum cash buffer</t>
  </si>
  <si>
    <t xml:space="preserve">The floor you do not want cash to fall below — often one to two months of fixed costs.</t>
  </si>
  <si>
    <t xml:space="preserve">Approved overdraft / CC limit</t>
  </si>
  <si>
    <t xml:space="preserve">Sanctioned working capital limit available if the balance turns negative. Reference only; not added to cash.</t>
  </si>
  <si>
    <t xml:space="preserve">Sample values shown above are placeholders supplied with the template, not client data. Overwrite them.</t>
  </si>
  <si>
    <t xml:space="preserve">Monthly Cash Flow Forecast</t>
  </si>
  <si>
    <t xml:space="preserve">All amounts in ₹. Enter figures in the month cash actually moves. Blue cells are inputs; black cells are formulas.</t>
  </si>
  <si>
    <t xml:space="preserve">Line Item</t>
  </si>
  <si>
    <t xml:space="preserve">12-Mth Total</t>
  </si>
  <si>
    <t xml:space="preserve">Opening Cash &amp; Bank Balance</t>
  </si>
  <si>
    <t xml:space="preserve">CASH RECEIPTS</t>
  </si>
  <si>
    <t xml:space="preserve">    Collections from customers – domestic</t>
  </si>
  <si>
    <t xml:space="preserve">    Collections from customers – export / overseas</t>
  </si>
  <si>
    <t xml:space="preserve">    Advances received from customers</t>
  </si>
  <si>
    <t xml:space="preserve">    Other operating income</t>
  </si>
  <si>
    <t xml:space="preserve">    GST refund received</t>
  </si>
  <si>
    <t xml:space="preserve">    Income tax / TDS refund received</t>
  </si>
  <si>
    <t xml:space="preserve">    Interest &amp; investment income</t>
  </si>
  <si>
    <t xml:space="preserve">    Loan or working capital drawdown</t>
  </si>
  <si>
    <t xml:space="preserve">    Capital infusion / partner's contribution</t>
  </si>
  <si>
    <t xml:space="preserve">    Sale of fixed assets</t>
  </si>
  <si>
    <t xml:space="preserve">    Other receipts</t>
  </si>
  <si>
    <t xml:space="preserve">Total Cash Receipts</t>
  </si>
  <si>
    <t xml:space="preserve">CASH PAYMENTS</t>
  </si>
  <si>
    <t xml:space="preserve">Payroll &amp; people</t>
  </si>
  <si>
    <t xml:space="preserve">    Salaries &amp; wages (net of deductions)</t>
  </si>
  <si>
    <t xml:space="preserve">    Employer PF / ESI contributions</t>
  </si>
  <si>
    <t xml:space="preserve">    Contractor &amp; consultant fees</t>
  </si>
  <si>
    <t xml:space="preserve">    Staff welfare, training &amp; reimbursements</t>
  </si>
  <si>
    <t xml:space="preserve">Operating expenses</t>
  </si>
  <si>
    <t xml:space="preserve">    Rent – office &amp; premises</t>
  </si>
  <si>
    <t xml:space="preserve">    Electricity, water &amp; utilities</t>
  </si>
  <si>
    <t xml:space="preserve">    Internet &amp; telephone</t>
  </si>
  <si>
    <t xml:space="preserve">    Software licences &amp; subscriptions</t>
  </si>
  <si>
    <t xml:space="preserve">    Marketing &amp; advertising</t>
  </si>
  <si>
    <t xml:space="preserve">    Travel &amp; conveyance</t>
  </si>
  <si>
    <t xml:space="preserve">    Printing, stationery &amp; office admin</t>
  </si>
  <si>
    <t xml:space="preserve">    Professional &amp; legal fees</t>
  </si>
  <si>
    <t xml:space="preserve">    Insurance premiums</t>
  </si>
  <si>
    <t xml:space="preserve">    Repairs &amp; maintenance</t>
  </si>
  <si>
    <t xml:space="preserve">    Bank charges &amp; processing fees</t>
  </si>
  <si>
    <t xml:space="preserve">    Other operating payments</t>
  </si>
  <si>
    <t xml:space="preserve">Statutory &amp; tax</t>
  </si>
  <si>
    <t xml:space="preserve">    GST payment (net of input credit)</t>
  </si>
  <si>
    <t xml:space="preserve">    TDS deposited</t>
  </si>
  <si>
    <t xml:space="preserve">    Advance tax / income tax</t>
  </si>
  <si>
    <t xml:space="preserve">    PF / ESI / PT deposited</t>
  </si>
  <si>
    <t xml:space="preserve">    Other statutory dues</t>
  </si>
  <si>
    <t xml:space="preserve">Financing &amp; capital</t>
  </si>
  <si>
    <t xml:space="preserve">    Loan repayment – principal</t>
  </si>
  <si>
    <t xml:space="preserve">    Interest on borrowings</t>
  </si>
  <si>
    <t xml:space="preserve">    Capital expenditure / asset purchases</t>
  </si>
  <si>
    <t xml:space="preserve">    Lease payments</t>
  </si>
  <si>
    <t xml:space="preserve">    Drawings / dividends to owners</t>
  </si>
  <si>
    <t xml:space="preserve">    Other payments</t>
  </si>
  <si>
    <t xml:space="preserve">Total Cash Payments</t>
  </si>
  <si>
    <t xml:space="preserve">Net Cash Flow for the Month</t>
  </si>
  <si>
    <t xml:space="preserve">Closing Cash &amp; Bank Balance</t>
  </si>
  <si>
    <t xml:space="preserve">LIQUIDITY CHECKS</t>
  </si>
  <si>
    <t xml:space="preserve">    Minimum cash buffer</t>
  </si>
  <si>
    <t xml:space="preserve">    Headroom above / (below) buffer</t>
  </si>
  <si>
    <t xml:space="preserve">    Status</t>
  </si>
  <si>
    <t xml:space="preserve">    Cash receipts as % of payments</t>
  </si>
  <si>
    <t xml:space="preserve">Month 1 (column C) contains illustrative sample figures supplied with the template. Delete them and enter your own before use.</t>
  </si>
  <si>
    <t xml:space="preserve">Summary &amp; Key Indicators</t>
  </si>
  <si>
    <t xml:space="preserve">Every figure on this tab is calculated from the Forecast tab. All amounts in ₹.</t>
  </si>
  <si>
    <t xml:space="preserve">Quarter</t>
  </si>
  <si>
    <t xml:space="preserve">Q1</t>
  </si>
  <si>
    <t xml:space="preserve">Q2</t>
  </si>
  <si>
    <t xml:space="preserve">Q3</t>
  </si>
  <si>
    <t xml:space="preserve">Q4</t>
  </si>
  <si>
    <t xml:space="preserve">Net Cash Flow</t>
  </si>
  <si>
    <t xml:space="preserve">Closing Balance at Quarter End</t>
  </si>
  <si>
    <t xml:space="preserve">Key Indicators</t>
  </si>
  <si>
    <t xml:space="preserve">Closing cash &amp; bank balance (month 12)</t>
  </si>
  <si>
    <t xml:space="preserve">Net movement over 12 months</t>
  </si>
  <si>
    <t xml:space="preserve">Highest projected closing balance</t>
  </si>
  <si>
    <t xml:space="preserve">Lowest projected closing balance</t>
  </si>
  <si>
    <t xml:space="preserve">Month of lowest closing balance</t>
  </si>
  <si>
    <t xml:space="preserve">Months closing below the buffer</t>
  </si>
  <si>
    <t xml:space="preserve">Months with a negative closing balance</t>
  </si>
  <si>
    <t xml:space="preserve">Average monthly cash receipts</t>
  </si>
  <si>
    <t xml:space="preserve">Average monthly cash payments</t>
  </si>
  <si>
    <t xml:space="preserve">Months of cover at closing balance</t>
  </si>
  <si>
    <t xml:space="preserve">Sample figures in month 1 of the Forecast tab drive these numbers until you replace them with your own.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</si>
</sst>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mmm\-yy"/>
    <numFmt numFmtId="167" formatCode="\₹#,##0;&quot;(₹&quot;#,##0\);\-"/>
    <numFmt numFmtId="168" formatCode="#,##0;\(#,##0\);\-"/>
    <numFmt numFmtId="169" formatCode="\₹#,##0;[RED]&quot;(₹&quot;#,##0\);\-"/>
    <numFmt numFmtId="170" formatCode="#,##0;[RED]\(#,##0\);\-"/>
    <numFmt numFmtId="171" formatCode="0.0%"/>
    <numFmt numFmtId="172" formatCode="0"/>
    <numFmt numFmtId="173" formatCode="0.0"/>
  </numFmts>
  <fonts count="3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0"/>
      <color rgb="FFFF000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4"/>
      <color rgb="FF1F386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595959"/>
      <name val="Arial"/>
      <family val="0"/>
      <charset val="1"/>
    </font>
    <font>
      <b val="true"/>
      <sz val="11"/>
      <color rgb="FF00800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i val="true"/>
      <sz val="9"/>
      <color rgb="FF595959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9"/>
      <name val="Arial"/>
      <family val="0"/>
      <charset val="1"/>
    </font>
    <font>
      <i val="true"/>
      <sz val="9"/>
      <color rgb="FFC00000"/>
      <name val="Arial"/>
      <family val="0"/>
      <charset val="1"/>
    </font>
    <font>
      <sz val="10"/>
      <name val="Arial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FFFFF"/>
      </patternFill>
    </fill>
    <fill>
      <patternFill patternType="solid">
        <fgColor rgb="FFD9E2F3"/>
        <bgColor rgb="FFD9D9D9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808080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9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1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Arial"/>
        <charset val="1"/>
        <family val="0"/>
        <b val="1"/>
        <color rgb="FFFFFFFF"/>
        <sz val="11"/>
      </font>
      <fill>
        <patternFill>
          <bgColor rgb="FFC00000"/>
        </patternFill>
      </fill>
    </dxf>
    <dxf>
      <font>
        <name val="Arial"/>
        <charset val="1"/>
        <family val="0"/>
        <b val="1"/>
        <color rgb="FFFFFFFF"/>
        <sz val="11"/>
      </font>
      <fill>
        <patternFill>
          <bgColor rgb="FFED7D31"/>
        </patternFill>
      </fill>
    </dxf>
    <dxf>
      <font>
        <name val="Arial"/>
        <charset val="1"/>
        <family val="0"/>
        <b val="1"/>
        <color rgb="FF9C0006"/>
        <sz val="9"/>
      </font>
      <fill>
        <patternFill>
          <bgColor rgb="FFFFC7CE"/>
        </patternFill>
      </fill>
    </dxf>
    <dxf>
      <font>
        <name val="Arial"/>
        <charset val="1"/>
        <family val="0"/>
        <b val="1"/>
        <color rgb="FF9C6500"/>
        <sz val="9"/>
      </font>
      <fill>
        <patternFill>
          <bgColor rgb="FFFFEB9C"/>
        </patternFill>
      </fill>
    </dxf>
    <dxf>
      <font>
        <name val="Arial"/>
        <charset val="1"/>
        <family val="0"/>
        <b val="1"/>
        <color rgb="FF006100"/>
        <sz val="9"/>
      </font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BFBFBF"/>
      <rgbColor rgb="FF808080"/>
      <rgbColor rgb="FF9999FF"/>
      <rgbColor rgb="FFBE4B48"/>
      <rgbColor rgb="FFF2F2F2"/>
      <rgbColor rgb="FFD9E2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4A7EBB"/>
      <rgbColor rgb="FF33CCCC"/>
      <rgbColor rgb="FF99CC00"/>
      <rgbColor rgb="FFFFCC00"/>
      <rgbColor rgb="FFFF9900"/>
      <rgbColor rgb="FFED7D31"/>
      <rgbColor rgb="FF595959"/>
      <rgbColor rgb="FF878787"/>
      <rgbColor rgb="FF1F3864"/>
      <rgbColor rgb="FF339966"/>
      <rgbColor rgb="FF0061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Projected Closing Cash Balance vs Minimum Buffer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Forecast!B60</c:f>
              <c:strCache>
                <c:ptCount val="1"/>
                <c:pt idx="0">
                  <c:v>Closing Cash &amp; Bank Balance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Forecast!$C$6:$N$6</c:f>
              <c:strCache>
                <c:ptCount val="12"/>
                <c:pt idx="0">
                  <c:v>Apr-26</c:v>
                </c:pt>
                <c:pt idx="1">
                  <c:v>May-26</c:v>
                </c:pt>
                <c:pt idx="2">
                  <c:v>Jun-26</c:v>
                </c:pt>
                <c:pt idx="3">
                  <c:v>Jul-26</c:v>
                </c:pt>
                <c:pt idx="4">
                  <c:v>Aug-26</c:v>
                </c:pt>
                <c:pt idx="5">
                  <c:v>Sep-26</c:v>
                </c:pt>
                <c:pt idx="6">
                  <c:v>Oct-26</c:v>
                </c:pt>
                <c:pt idx="7">
                  <c:v>Nov-26</c:v>
                </c:pt>
                <c:pt idx="8">
                  <c:v>Dec-26</c:v>
                </c:pt>
                <c:pt idx="9">
                  <c:v>Jan-27</c:v>
                </c:pt>
                <c:pt idx="10">
                  <c:v>Feb-27</c:v>
                </c:pt>
                <c:pt idx="11">
                  <c:v>Mar-27</c:v>
                </c:pt>
              </c:strCache>
            </c:strRef>
          </c:cat>
          <c:val>
            <c:numRef>
              <c:f>Forecast!$C$60:$N$60</c:f>
              <c:numCache>
                <c:formatCode>\₹#,##0;"(₹"#,##0\);\-</c:formatCode>
                <c:ptCount val="12"/>
                <c:pt idx="0">
                  <c:v>2110000</c:v>
                </c:pt>
                <c:pt idx="1">
                  <c:v>2110000</c:v>
                </c:pt>
                <c:pt idx="2">
                  <c:v>2110000</c:v>
                </c:pt>
                <c:pt idx="3">
                  <c:v>2110000</c:v>
                </c:pt>
                <c:pt idx="4">
                  <c:v>2110000</c:v>
                </c:pt>
                <c:pt idx="5">
                  <c:v>2110000</c:v>
                </c:pt>
                <c:pt idx="6">
                  <c:v>2110000</c:v>
                </c:pt>
                <c:pt idx="7">
                  <c:v>2110000</c:v>
                </c:pt>
                <c:pt idx="8">
                  <c:v>2110000</c:v>
                </c:pt>
                <c:pt idx="9">
                  <c:v>2110000</c:v>
                </c:pt>
                <c:pt idx="10">
                  <c:v>2110000</c:v>
                </c:pt>
                <c:pt idx="11">
                  <c:v>2110000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Forecast!B64</c:f>
              <c:strCache>
                <c:ptCount val="1"/>
                <c:pt idx="0">
                  <c:v>    Minimum cash buffer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Forecast!$C$6:$N$6</c:f>
              <c:strCache>
                <c:ptCount val="12"/>
                <c:pt idx="0">
                  <c:v>Apr-26</c:v>
                </c:pt>
                <c:pt idx="1">
                  <c:v>May-26</c:v>
                </c:pt>
                <c:pt idx="2">
                  <c:v>Jun-26</c:v>
                </c:pt>
                <c:pt idx="3">
                  <c:v>Jul-26</c:v>
                </c:pt>
                <c:pt idx="4">
                  <c:v>Aug-26</c:v>
                </c:pt>
                <c:pt idx="5">
                  <c:v>Sep-26</c:v>
                </c:pt>
                <c:pt idx="6">
                  <c:v>Oct-26</c:v>
                </c:pt>
                <c:pt idx="7">
                  <c:v>Nov-26</c:v>
                </c:pt>
                <c:pt idx="8">
                  <c:v>Dec-26</c:v>
                </c:pt>
                <c:pt idx="9">
                  <c:v>Jan-27</c:v>
                </c:pt>
                <c:pt idx="10">
                  <c:v>Feb-27</c:v>
                </c:pt>
                <c:pt idx="11">
                  <c:v>Mar-27</c:v>
                </c:pt>
              </c:strCache>
            </c:strRef>
          </c:cat>
          <c:val>
            <c:numRef>
              <c:f>Forecast!$C$64:$N$64</c:f>
              <c:numCache>
                <c:formatCode>#,##0;\(#,##0\);\-</c:formatCode>
                <c:ptCount val="12"/>
                <c:pt idx="0">
                  <c:v>1200000</c:v>
                </c:pt>
                <c:pt idx="1">
                  <c:v>1200000</c:v>
                </c:pt>
                <c:pt idx="2">
                  <c:v>1200000</c:v>
                </c:pt>
                <c:pt idx="3">
                  <c:v>1200000</c:v>
                </c:pt>
                <c:pt idx="4">
                  <c:v>1200000</c:v>
                </c:pt>
                <c:pt idx="5">
                  <c:v>1200000</c:v>
                </c:pt>
                <c:pt idx="6">
                  <c:v>1200000</c:v>
                </c:pt>
                <c:pt idx="7">
                  <c:v>1200000</c:v>
                </c:pt>
                <c:pt idx="8">
                  <c:v>1200000</c:v>
                </c:pt>
                <c:pt idx="9">
                  <c:v>1200000</c:v>
                </c:pt>
                <c:pt idx="10">
                  <c:v>1200000</c:v>
                </c:pt>
                <c:pt idx="11">
                  <c:v>1200000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8003015"/>
        <c:axId val="4475972"/>
      </c:lineChart>
      <c:catAx>
        <c:axId val="800301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mmm\-yy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75972"/>
        <c:crosses val="autoZero"/>
        <c:auto val="1"/>
        <c:lblAlgn val="ctr"/>
        <c:lblOffset val="100"/>
        <c:noMultiLvlLbl val="0"/>
      </c:catAx>
      <c:valAx>
        <c:axId val="447597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₹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₹#,##0;&quot;(₹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00301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27</xdr:row>
      <xdr:rowOff>160920</xdr:rowOff>
    </xdr:from>
    <xdr:to>
      <xdr:col>5</xdr:col>
      <xdr:colOff>432720</xdr:colOff>
      <xdr:row>43</xdr:row>
      <xdr:rowOff>172080</xdr:rowOff>
    </xdr:to>
    <xdr:graphicFrame>
      <xdr:nvGraphicFramePr>
        <xdr:cNvPr id="0" name="Chart 1"/>
        <xdr:cNvGraphicFramePr/>
      </xdr:nvGraphicFramePr>
      <xdr:xfrm>
        <a:off x="141120" y="5334120"/>
        <a:ext cx="7199280" cy="305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8"/>
    <col collapsed="false" customWidth="true" hidden="false" outlineLevel="0" max="3" min="3" style="1" width="96"/>
  </cols>
  <sheetData>
    <row r="2" customFormat="false" ht="19.7" hidden="false" customHeight="false" outlineLevel="0" collapsed="false">
      <c r="B2" s="2" t="s">
        <v>0</v>
      </c>
    </row>
    <row r="3" customFormat="false" ht="15" hidden="false" customHeight="false" outlineLevel="0" collapsed="false">
      <c r="B3" s="3" t="s">
        <v>1</v>
      </c>
    </row>
    <row r="5" customFormat="false" ht="15" hidden="false" customHeight="false" outlineLevel="0" collapsed="false">
      <c r="B5" s="4" t="s">
        <v>2</v>
      </c>
      <c r="C5" s="5"/>
    </row>
    <row r="6" customFormat="false" ht="30" hidden="false" customHeight="true" outlineLevel="0" collapsed="false">
      <c r="B6" s="6" t="s">
        <v>3</v>
      </c>
      <c r="C6" s="7" t="s">
        <v>4</v>
      </c>
    </row>
    <row r="7" customFormat="false" ht="30" hidden="false" customHeight="true" outlineLevel="0" collapsed="false">
      <c r="B7" s="6" t="s">
        <v>5</v>
      </c>
      <c r="C7" s="7" t="s">
        <v>6</v>
      </c>
    </row>
    <row r="8" customFormat="false" ht="30" hidden="false" customHeight="true" outlineLevel="0" collapsed="false">
      <c r="B8" s="6" t="s">
        <v>7</v>
      </c>
      <c r="C8" s="7" t="s">
        <v>8</v>
      </c>
    </row>
    <row r="9" customFormat="false" ht="30" hidden="false" customHeight="true" outlineLevel="0" collapsed="false">
      <c r="B9" s="6" t="s">
        <v>9</v>
      </c>
      <c r="C9" s="7" t="s">
        <v>10</v>
      </c>
    </row>
    <row r="10" customFormat="false" ht="30" hidden="false" customHeight="true" outlineLevel="0" collapsed="false">
      <c r="B10" s="6" t="s">
        <v>11</v>
      </c>
      <c r="C10" s="7" t="s">
        <v>12</v>
      </c>
    </row>
    <row r="12" customFormat="false" ht="15" hidden="false" customHeight="false" outlineLevel="0" collapsed="false">
      <c r="B12" s="4" t="s">
        <v>13</v>
      </c>
      <c r="C12" s="5"/>
    </row>
    <row r="13" customFormat="false" ht="25.5" hidden="false" customHeight="true" outlineLevel="0" collapsed="false">
      <c r="B13" s="8" t="s">
        <v>14</v>
      </c>
      <c r="C13" s="7" t="s">
        <v>15</v>
      </c>
    </row>
    <row r="14" customFormat="false" ht="25.5" hidden="false" customHeight="true" outlineLevel="0" collapsed="false">
      <c r="B14" s="9" t="s">
        <v>16</v>
      </c>
      <c r="C14" s="7" t="s">
        <v>17</v>
      </c>
    </row>
    <row r="15" customFormat="false" ht="25.5" hidden="false" customHeight="true" outlineLevel="0" collapsed="false">
      <c r="B15" s="6" t="s">
        <v>18</v>
      </c>
      <c r="C15" s="7" t="s">
        <v>19</v>
      </c>
    </row>
    <row r="16" customFormat="false" ht="25.5" hidden="false" customHeight="true" outlineLevel="0" collapsed="false">
      <c r="B16" s="10" t="s">
        <v>20</v>
      </c>
      <c r="C16" s="7" t="s">
        <v>21</v>
      </c>
    </row>
    <row r="17" customFormat="false" ht="25.5" hidden="false" customHeight="true" outlineLevel="0" collapsed="false">
      <c r="B17" s="11" t="s">
        <v>22</v>
      </c>
      <c r="C17" s="7" t="s">
        <v>23</v>
      </c>
    </row>
    <row r="19" customFormat="false" ht="15" hidden="false" customHeight="false" outlineLevel="0" collapsed="false">
      <c r="B19" s="4" t="s">
        <v>24</v>
      </c>
      <c r="C19" s="5"/>
    </row>
    <row r="20" customFormat="false" ht="42" hidden="false" customHeight="true" outlineLevel="0" collapsed="false">
      <c r="B20" s="6" t="s">
        <v>25</v>
      </c>
      <c r="C20" s="7" t="s">
        <v>26</v>
      </c>
    </row>
    <row r="21" customFormat="false" ht="42" hidden="false" customHeight="true" outlineLevel="0" collapsed="false">
      <c r="B21" s="6" t="s">
        <v>27</v>
      </c>
      <c r="C21" s="7" t="s">
        <v>28</v>
      </c>
    </row>
    <row r="22" customFormat="false" ht="42" hidden="false" customHeight="true" outlineLevel="0" collapsed="false">
      <c r="B22" s="6" t="s">
        <v>29</v>
      </c>
      <c r="C22" s="7" t="s">
        <v>30</v>
      </c>
    </row>
    <row r="23" customFormat="false" ht="42" hidden="false" customHeight="true" outlineLevel="0" collapsed="false">
      <c r="B23" s="6" t="s">
        <v>31</v>
      </c>
      <c r="C23" s="7" t="s">
        <v>32</v>
      </c>
    </row>
    <row r="24" customFormat="false" ht="42" hidden="false" customHeight="true" outlineLevel="0" collapsed="false">
      <c r="B24" s="6" t="s">
        <v>33</v>
      </c>
      <c r="C24" s="7" t="s">
        <v>34</v>
      </c>
    </row>
    <row r="26" customFormat="false" ht="15" hidden="false" customHeight="false" outlineLevel="0" collapsed="false">
      <c r="C26" s="12" t="s">
        <v>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40"/>
    <col collapsed="false" customWidth="true" hidden="false" outlineLevel="0" max="3" min="3" style="1" width="20"/>
    <col collapsed="false" customWidth="true" hidden="false" outlineLevel="0" max="4" min="4" style="1" width="62"/>
  </cols>
  <sheetData>
    <row r="2" customFormat="false" ht="17.35" hidden="false" customHeight="false" outlineLevel="0" collapsed="false">
      <c r="B2" s="13" t="s">
        <v>36</v>
      </c>
    </row>
    <row r="3" customFormat="false" ht="15" hidden="false" customHeight="false" outlineLevel="0" collapsed="false">
      <c r="B3" s="3" t="s">
        <v>37</v>
      </c>
    </row>
    <row r="5" customFormat="false" ht="15" hidden="false" customHeight="false" outlineLevel="0" collapsed="false">
      <c r="B5" s="14" t="s">
        <v>38</v>
      </c>
      <c r="C5" s="14" t="s">
        <v>39</v>
      </c>
      <c r="D5" s="14" t="s">
        <v>40</v>
      </c>
    </row>
    <row r="6" customFormat="false" ht="30" hidden="false" customHeight="true" outlineLevel="0" collapsed="false">
      <c r="B6" s="15" t="s">
        <v>41</v>
      </c>
      <c r="C6" s="16" t="s">
        <v>42</v>
      </c>
      <c r="D6" s="17" t="s">
        <v>43</v>
      </c>
    </row>
    <row r="7" customFormat="false" ht="30" hidden="false" customHeight="true" outlineLevel="0" collapsed="false">
      <c r="B7" s="15" t="s">
        <v>44</v>
      </c>
      <c r="C7" s="18" t="n">
        <v>46113</v>
      </c>
      <c r="D7" s="17" t="s">
        <v>45</v>
      </c>
    </row>
    <row r="8" customFormat="false" ht="30" hidden="false" customHeight="true" outlineLevel="0" collapsed="false">
      <c r="B8" s="15" t="s">
        <v>46</v>
      </c>
      <c r="C8" s="19" t="n">
        <v>1850000</v>
      </c>
      <c r="D8" s="17" t="s">
        <v>47</v>
      </c>
    </row>
    <row r="9" customFormat="false" ht="30" hidden="false" customHeight="true" outlineLevel="0" collapsed="false">
      <c r="B9" s="15" t="s">
        <v>48</v>
      </c>
      <c r="C9" s="19" t="n">
        <v>1200000</v>
      </c>
      <c r="D9" s="17" t="s">
        <v>49</v>
      </c>
    </row>
    <row r="10" customFormat="false" ht="30" hidden="false" customHeight="true" outlineLevel="0" collapsed="false">
      <c r="B10" s="15" t="s">
        <v>50</v>
      </c>
      <c r="C10" s="19" t="n">
        <v>2500000</v>
      </c>
      <c r="D10" s="17" t="s">
        <v>51</v>
      </c>
    </row>
    <row r="12" customFormat="false" ht="15" hidden="false" customHeight="false" outlineLevel="0" collapsed="false">
      <c r="B12" s="12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O6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42"/>
    <col collapsed="false" customWidth="true" hidden="false" outlineLevel="0" max="14" min="3" style="1" width="13"/>
    <col collapsed="false" customWidth="true" hidden="false" outlineLevel="0" max="15" min="15" style="1" width="15"/>
  </cols>
  <sheetData>
    <row r="2" customFormat="false" ht="19.7" hidden="false" customHeight="false" outlineLevel="0" collapsed="false">
      <c r="B2" s="2" t="s">
        <v>53</v>
      </c>
    </row>
    <row r="3" customFormat="false" ht="15" hidden="false" customHeight="false" outlineLevel="0" collapsed="false">
      <c r="B3" s="20" t="str">
        <f aca="false">Assumptions!$C$6</f>
        <v>Sample Enterprises Pvt Ltd</v>
      </c>
    </row>
    <row r="4" customFormat="false" ht="15" hidden="false" customHeight="false" outlineLevel="0" collapsed="false">
      <c r="B4" s="21" t="s">
        <v>54</v>
      </c>
    </row>
    <row r="6" customFormat="false" ht="21.75" hidden="false" customHeight="true" outlineLevel="0" collapsed="false">
      <c r="B6" s="22" t="s">
        <v>55</v>
      </c>
      <c r="C6" s="23" t="n">
        <f aca="false">Assumptions!$C$7</f>
        <v>46113</v>
      </c>
      <c r="D6" s="23" t="n">
        <f aca="false">EOMONTH(C6,0)+1</f>
        <v>46143</v>
      </c>
      <c r="E6" s="23" t="n">
        <f aca="false">EOMONTH(D6,0)+1</f>
        <v>46174</v>
      </c>
      <c r="F6" s="23" t="n">
        <f aca="false">EOMONTH(E6,0)+1</f>
        <v>46204</v>
      </c>
      <c r="G6" s="23" t="n">
        <f aca="false">EOMONTH(F6,0)+1</f>
        <v>46235</v>
      </c>
      <c r="H6" s="23" t="n">
        <f aca="false">EOMONTH(G6,0)+1</f>
        <v>46266</v>
      </c>
      <c r="I6" s="23" t="n">
        <f aca="false">EOMONTH(H6,0)+1</f>
        <v>46296</v>
      </c>
      <c r="J6" s="23" t="n">
        <f aca="false">EOMONTH(I6,0)+1</f>
        <v>46327</v>
      </c>
      <c r="K6" s="23" t="n">
        <f aca="false">EOMONTH(J6,0)+1</f>
        <v>46357</v>
      </c>
      <c r="L6" s="23" t="n">
        <f aca="false">EOMONTH(K6,0)+1</f>
        <v>46388</v>
      </c>
      <c r="M6" s="23" t="n">
        <f aca="false">EOMONTH(L6,0)+1</f>
        <v>46419</v>
      </c>
      <c r="N6" s="23" t="n">
        <f aca="false">EOMONTH(M6,0)+1</f>
        <v>46447</v>
      </c>
      <c r="O6" s="24" t="s">
        <v>56</v>
      </c>
    </row>
    <row r="7" customFormat="false" ht="15" hidden="false" customHeight="false" outlineLevel="0" collapsed="false">
      <c r="B7" s="25" t="s">
        <v>57</v>
      </c>
      <c r="C7" s="26" t="n">
        <f aca="false">Assumptions!$C$8</f>
        <v>1850000</v>
      </c>
      <c r="D7" s="27" t="n">
        <f aca="false">C60</f>
        <v>2110000</v>
      </c>
      <c r="E7" s="27" t="n">
        <f aca="false">D60</f>
        <v>2110000</v>
      </c>
      <c r="F7" s="27" t="n">
        <f aca="false">E60</f>
        <v>2110000</v>
      </c>
      <c r="G7" s="27" t="n">
        <f aca="false">F60</f>
        <v>2110000</v>
      </c>
      <c r="H7" s="27" t="n">
        <f aca="false">G60</f>
        <v>2110000</v>
      </c>
      <c r="I7" s="27" t="n">
        <f aca="false">H60</f>
        <v>2110000</v>
      </c>
      <c r="J7" s="27" t="n">
        <f aca="false">I60</f>
        <v>2110000</v>
      </c>
      <c r="K7" s="27" t="n">
        <f aca="false">J60</f>
        <v>2110000</v>
      </c>
      <c r="L7" s="27" t="n">
        <f aca="false">K60</f>
        <v>2110000</v>
      </c>
      <c r="M7" s="27" t="n">
        <f aca="false">L60</f>
        <v>2110000</v>
      </c>
      <c r="N7" s="27" t="n">
        <f aca="false">M60</f>
        <v>2110000</v>
      </c>
      <c r="O7" s="28" t="n">
        <f aca="false">C7</f>
        <v>1850000</v>
      </c>
    </row>
    <row r="10" customFormat="false" ht="18" hidden="false" customHeight="true" outlineLevel="0" collapsed="false">
      <c r="B10" s="29" t="s">
        <v>58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customFormat="false" ht="15" hidden="false" customHeight="false" outlineLevel="0" collapsed="false">
      <c r="B11" s="31" t="s">
        <v>59</v>
      </c>
      <c r="C11" s="32" t="n">
        <v>2450000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3" t="n">
        <f aca="false">SUM(C11:N11)</f>
        <v>2450000</v>
      </c>
    </row>
    <row r="12" customFormat="false" ht="15" hidden="false" customHeight="false" outlineLevel="0" collapsed="false">
      <c r="B12" s="31" t="s">
        <v>60</v>
      </c>
      <c r="C12" s="32" t="n">
        <v>780000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3" t="n">
        <f aca="false">SUM(C12:N12)</f>
        <v>780000</v>
      </c>
    </row>
    <row r="13" customFormat="false" ht="15" hidden="false" customHeight="false" outlineLevel="0" collapsed="false">
      <c r="B13" s="31" t="s">
        <v>61</v>
      </c>
      <c r="C13" s="32" t="n">
        <v>150000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3" t="n">
        <f aca="false">SUM(C13:N13)</f>
        <v>150000</v>
      </c>
    </row>
    <row r="14" customFormat="false" ht="15" hidden="false" customHeight="false" outlineLevel="0" collapsed="false">
      <c r="B14" s="31" t="s">
        <v>62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3" t="n">
        <f aca="false">SUM(C14:N14)</f>
        <v>0</v>
      </c>
    </row>
    <row r="15" customFormat="false" ht="15" hidden="false" customHeight="false" outlineLevel="0" collapsed="false">
      <c r="B15" s="31" t="s">
        <v>63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3" t="n">
        <f aca="false">SUM(C15:N15)</f>
        <v>0</v>
      </c>
    </row>
    <row r="16" customFormat="false" ht="15" hidden="false" customHeight="false" outlineLevel="0" collapsed="false">
      <c r="B16" s="31" t="s">
        <v>64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3" t="n">
        <f aca="false">SUM(C16:N16)</f>
        <v>0</v>
      </c>
    </row>
    <row r="17" customFormat="false" ht="15" hidden="false" customHeight="false" outlineLevel="0" collapsed="false">
      <c r="B17" s="31" t="s">
        <v>65</v>
      </c>
      <c r="C17" s="32" t="n">
        <v>18000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3" t="n">
        <f aca="false">SUM(C17:N17)</f>
        <v>18000</v>
      </c>
    </row>
    <row r="18" customFormat="false" ht="15" hidden="false" customHeight="false" outlineLevel="0" collapsed="false">
      <c r="B18" s="31" t="s">
        <v>66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3" t="n">
        <f aca="false">SUM(C18:N18)</f>
        <v>0</v>
      </c>
    </row>
    <row r="19" customFormat="false" ht="15" hidden="false" customHeight="false" outlineLevel="0" collapsed="false">
      <c r="B19" s="31" t="s">
        <v>67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 t="n">
        <f aca="false">SUM(C19:N19)</f>
        <v>0</v>
      </c>
    </row>
    <row r="20" customFormat="false" ht="15" hidden="false" customHeight="false" outlineLevel="0" collapsed="false">
      <c r="B20" s="31" t="s">
        <v>68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3" t="n">
        <f aca="false">SUM(C20:N20)</f>
        <v>0</v>
      </c>
    </row>
    <row r="21" customFormat="false" ht="15" hidden="false" customHeight="false" outlineLevel="0" collapsed="false">
      <c r="B21" s="31" t="s">
        <v>69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3" t="n">
        <f aca="false">SUM(C21:N21)</f>
        <v>0</v>
      </c>
    </row>
    <row r="22" customFormat="false" ht="15" hidden="false" customHeight="false" outlineLevel="0" collapsed="false">
      <c r="B22" s="34" t="s">
        <v>70</v>
      </c>
      <c r="C22" s="35" t="n">
        <f aca="false">SUM(C11:C21)</f>
        <v>3398000</v>
      </c>
      <c r="D22" s="35" t="n">
        <f aca="false">SUM(D11:D21)</f>
        <v>0</v>
      </c>
      <c r="E22" s="35" t="n">
        <f aca="false">SUM(E11:E21)</f>
        <v>0</v>
      </c>
      <c r="F22" s="35" t="n">
        <f aca="false">SUM(F11:F21)</f>
        <v>0</v>
      </c>
      <c r="G22" s="35" t="n">
        <f aca="false">SUM(G11:G21)</f>
        <v>0</v>
      </c>
      <c r="H22" s="35" t="n">
        <f aca="false">SUM(H11:H21)</f>
        <v>0</v>
      </c>
      <c r="I22" s="35" t="n">
        <f aca="false">SUM(I11:I21)</f>
        <v>0</v>
      </c>
      <c r="J22" s="35" t="n">
        <f aca="false">SUM(J11:J21)</f>
        <v>0</v>
      </c>
      <c r="K22" s="35" t="n">
        <f aca="false">SUM(K11:K21)</f>
        <v>0</v>
      </c>
      <c r="L22" s="35" t="n">
        <f aca="false">SUM(L11:L21)</f>
        <v>0</v>
      </c>
      <c r="M22" s="35" t="n">
        <f aca="false">SUM(M11:M21)</f>
        <v>0</v>
      </c>
      <c r="N22" s="35" t="n">
        <f aca="false">SUM(N11:N21)</f>
        <v>0</v>
      </c>
      <c r="O22" s="35" t="n">
        <f aca="false">SUM(O11:O21)</f>
        <v>3398000</v>
      </c>
    </row>
    <row r="25" customFormat="false" ht="18" hidden="false" customHeight="true" outlineLevel="0" collapsed="false">
      <c r="B25" s="29" t="s">
        <v>71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</row>
    <row r="26" customFormat="false" ht="15" hidden="false" customHeight="false" outlineLevel="0" collapsed="false">
      <c r="B26" s="36" t="s">
        <v>72</v>
      </c>
    </row>
    <row r="27" customFormat="false" ht="15" hidden="false" customHeight="false" outlineLevel="0" collapsed="false">
      <c r="B27" s="31" t="s">
        <v>73</v>
      </c>
      <c r="C27" s="32" t="n">
        <v>1420000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3" t="n">
        <f aca="false">SUM(C27:N27)</f>
        <v>1420000</v>
      </c>
    </row>
    <row r="28" customFormat="false" ht="15" hidden="false" customHeight="false" outlineLevel="0" collapsed="false">
      <c r="B28" s="31" t="s">
        <v>74</v>
      </c>
      <c r="C28" s="32" t="n">
        <v>96000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3" t="n">
        <f aca="false">SUM(C28:N28)</f>
        <v>96000</v>
      </c>
    </row>
    <row r="29" customFormat="false" ht="15" hidden="false" customHeight="false" outlineLevel="0" collapsed="false">
      <c r="B29" s="31" t="s">
        <v>75</v>
      </c>
      <c r="C29" s="32" t="n">
        <v>310000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3" t="n">
        <f aca="false">SUM(C29:N29)</f>
        <v>310000</v>
      </c>
    </row>
    <row r="30" customFormat="false" ht="15" hidden="false" customHeight="false" outlineLevel="0" collapsed="false">
      <c r="B30" s="31" t="s">
        <v>76</v>
      </c>
      <c r="C30" s="32" t="n">
        <v>45000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3" t="n">
        <f aca="false">SUM(C30:N30)</f>
        <v>45000</v>
      </c>
    </row>
    <row r="31" customFormat="false" ht="15" hidden="false" customHeight="false" outlineLevel="0" collapsed="false">
      <c r="B31" s="36" t="s">
        <v>77</v>
      </c>
    </row>
    <row r="32" customFormat="false" ht="15" hidden="false" customHeight="false" outlineLevel="0" collapsed="false">
      <c r="B32" s="31" t="s">
        <v>78</v>
      </c>
      <c r="C32" s="32" t="n">
        <v>285000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3" t="n">
        <f aca="false">SUM(C32:N32)</f>
        <v>285000</v>
      </c>
    </row>
    <row r="33" customFormat="false" ht="15" hidden="false" customHeight="false" outlineLevel="0" collapsed="false">
      <c r="B33" s="31" t="s">
        <v>79</v>
      </c>
      <c r="C33" s="32" t="n">
        <v>42000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3" t="n">
        <f aca="false">SUM(C33:N33)</f>
        <v>42000</v>
      </c>
    </row>
    <row r="34" customFormat="false" ht="15" hidden="false" customHeight="false" outlineLevel="0" collapsed="false">
      <c r="B34" s="31" t="s">
        <v>80</v>
      </c>
      <c r="C34" s="32" t="n">
        <v>18000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3" t="n">
        <f aca="false">SUM(C34:N34)</f>
        <v>18000</v>
      </c>
    </row>
    <row r="35" customFormat="false" ht="15" hidden="false" customHeight="false" outlineLevel="0" collapsed="false">
      <c r="B35" s="31" t="s">
        <v>81</v>
      </c>
      <c r="C35" s="32" t="n">
        <v>64000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3" t="n">
        <f aca="false">SUM(C35:N35)</f>
        <v>64000</v>
      </c>
    </row>
    <row r="36" customFormat="false" ht="15" hidden="false" customHeight="false" outlineLevel="0" collapsed="false">
      <c r="B36" s="31" t="s">
        <v>82</v>
      </c>
      <c r="C36" s="32" t="n">
        <v>120000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3" t="n">
        <f aca="false">SUM(C36:N36)</f>
        <v>120000</v>
      </c>
    </row>
    <row r="37" customFormat="false" ht="15" hidden="false" customHeight="false" outlineLevel="0" collapsed="false">
      <c r="B37" s="31" t="s">
        <v>83</v>
      </c>
      <c r="C37" s="32" t="n">
        <v>75000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3" t="n">
        <f aca="false">SUM(C37:N37)</f>
        <v>75000</v>
      </c>
    </row>
    <row r="38" customFormat="false" ht="15" hidden="false" customHeight="false" outlineLevel="0" collapsed="false">
      <c r="B38" s="31" t="s">
        <v>84</v>
      </c>
      <c r="C38" s="32" t="n">
        <v>22000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3" t="n">
        <f aca="false">SUM(C38:N38)</f>
        <v>22000</v>
      </c>
    </row>
    <row r="39" customFormat="false" ht="15" hidden="false" customHeight="false" outlineLevel="0" collapsed="false">
      <c r="B39" s="31" t="s">
        <v>85</v>
      </c>
      <c r="C39" s="32" t="n">
        <v>55000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3" t="n">
        <f aca="false">SUM(C39:N39)</f>
        <v>55000</v>
      </c>
    </row>
    <row r="40" customFormat="false" ht="15" hidden="false" customHeight="false" outlineLevel="0" collapsed="false">
      <c r="B40" s="31" t="s">
        <v>86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3" t="n">
        <f aca="false">SUM(C40:N40)</f>
        <v>0</v>
      </c>
    </row>
    <row r="41" customFormat="false" ht="15" hidden="false" customHeight="false" outlineLevel="0" collapsed="false">
      <c r="B41" s="31" t="s">
        <v>87</v>
      </c>
      <c r="C41" s="32" t="n">
        <v>15000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3" t="n">
        <f aca="false">SUM(C41:N41)</f>
        <v>15000</v>
      </c>
    </row>
    <row r="42" customFormat="false" ht="15" hidden="false" customHeight="false" outlineLevel="0" collapsed="false">
      <c r="B42" s="31" t="s">
        <v>88</v>
      </c>
      <c r="C42" s="32" t="n">
        <v>6000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3" t="n">
        <f aca="false">SUM(C42:N42)</f>
        <v>6000</v>
      </c>
    </row>
    <row r="43" customFormat="false" ht="15" hidden="false" customHeight="false" outlineLevel="0" collapsed="false">
      <c r="B43" s="31" t="s">
        <v>89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3" t="n">
        <f aca="false">SUM(C43:N43)</f>
        <v>0</v>
      </c>
    </row>
    <row r="44" customFormat="false" ht="15" hidden="false" customHeight="false" outlineLevel="0" collapsed="false">
      <c r="B44" s="36" t="s">
        <v>90</v>
      </c>
    </row>
    <row r="45" customFormat="false" ht="15" hidden="false" customHeight="false" outlineLevel="0" collapsed="false">
      <c r="B45" s="31" t="s">
        <v>91</v>
      </c>
      <c r="C45" s="32" t="n">
        <v>265000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3" t="n">
        <f aca="false">SUM(C45:N45)</f>
        <v>265000</v>
      </c>
    </row>
    <row r="46" customFormat="false" ht="15" hidden="false" customHeight="false" outlineLevel="0" collapsed="false">
      <c r="B46" s="31" t="s">
        <v>92</v>
      </c>
      <c r="C46" s="32" t="n">
        <v>88000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3" t="n">
        <f aca="false">SUM(C46:N46)</f>
        <v>88000</v>
      </c>
    </row>
    <row r="47" customFormat="false" ht="15" hidden="false" customHeight="false" outlineLevel="0" collapsed="false">
      <c r="B47" s="31" t="s">
        <v>93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3" t="n">
        <f aca="false">SUM(C47:N47)</f>
        <v>0</v>
      </c>
    </row>
    <row r="48" customFormat="false" ht="15" hidden="false" customHeight="false" outlineLevel="0" collapsed="false">
      <c r="B48" s="31" t="s">
        <v>94</v>
      </c>
      <c r="C48" s="32" t="n">
        <v>54000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3" t="n">
        <f aca="false">SUM(C48:N48)</f>
        <v>54000</v>
      </c>
    </row>
    <row r="49" customFormat="false" ht="15" hidden="false" customHeight="false" outlineLevel="0" collapsed="false">
      <c r="B49" s="31" t="s">
        <v>95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3" t="n">
        <f aca="false">SUM(C49:N49)</f>
        <v>0</v>
      </c>
    </row>
    <row r="50" customFormat="false" ht="15" hidden="false" customHeight="false" outlineLevel="0" collapsed="false">
      <c r="B50" s="36" t="s">
        <v>96</v>
      </c>
    </row>
    <row r="51" customFormat="false" ht="15" hidden="false" customHeight="false" outlineLevel="0" collapsed="false">
      <c r="B51" s="31" t="s">
        <v>97</v>
      </c>
      <c r="C51" s="32" t="n">
        <v>120000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3" t="n">
        <f aca="false">SUM(C51:N51)</f>
        <v>120000</v>
      </c>
    </row>
    <row r="52" customFormat="false" ht="15" hidden="false" customHeight="false" outlineLevel="0" collapsed="false">
      <c r="B52" s="31" t="s">
        <v>98</v>
      </c>
      <c r="C52" s="32" t="n">
        <v>38000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3" t="n">
        <f aca="false">SUM(C52:N52)</f>
        <v>38000</v>
      </c>
    </row>
    <row r="53" customFormat="false" ht="15" hidden="false" customHeight="false" outlineLevel="0" collapsed="false">
      <c r="B53" s="31" t="s">
        <v>99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3" t="n">
        <f aca="false">SUM(C53:N53)</f>
        <v>0</v>
      </c>
    </row>
    <row r="54" customFormat="false" ht="15" hidden="false" customHeight="false" outlineLevel="0" collapsed="false">
      <c r="B54" s="31" t="s">
        <v>100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3" t="n">
        <f aca="false">SUM(C54:N54)</f>
        <v>0</v>
      </c>
    </row>
    <row r="55" customFormat="false" ht="15" hidden="false" customHeight="false" outlineLevel="0" collapsed="false">
      <c r="B55" s="31" t="s">
        <v>101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3" t="n">
        <f aca="false">SUM(C55:N55)</f>
        <v>0</v>
      </c>
    </row>
    <row r="56" customFormat="false" ht="15" hidden="false" customHeight="false" outlineLevel="0" collapsed="false">
      <c r="B56" s="31" t="s">
        <v>102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3" t="n">
        <f aca="false">SUM(C56:N56)</f>
        <v>0</v>
      </c>
    </row>
    <row r="57" customFormat="false" ht="15" hidden="false" customHeight="false" outlineLevel="0" collapsed="false">
      <c r="B57" s="34" t="s">
        <v>103</v>
      </c>
      <c r="C57" s="35" t="n">
        <f aca="false">SUM(C26:C56)</f>
        <v>3138000</v>
      </c>
      <c r="D57" s="35" t="n">
        <f aca="false">SUM(D26:D56)</f>
        <v>0</v>
      </c>
      <c r="E57" s="35" t="n">
        <f aca="false">SUM(E26:E56)</f>
        <v>0</v>
      </c>
      <c r="F57" s="35" t="n">
        <f aca="false">SUM(F26:F56)</f>
        <v>0</v>
      </c>
      <c r="G57" s="35" t="n">
        <f aca="false">SUM(G26:G56)</f>
        <v>0</v>
      </c>
      <c r="H57" s="35" t="n">
        <f aca="false">SUM(H26:H56)</f>
        <v>0</v>
      </c>
      <c r="I57" s="35" t="n">
        <f aca="false">SUM(I26:I56)</f>
        <v>0</v>
      </c>
      <c r="J57" s="35" t="n">
        <f aca="false">SUM(J26:J56)</f>
        <v>0</v>
      </c>
      <c r="K57" s="35" t="n">
        <f aca="false">SUM(K26:K56)</f>
        <v>0</v>
      </c>
      <c r="L57" s="35" t="n">
        <f aca="false">SUM(L26:L56)</f>
        <v>0</v>
      </c>
      <c r="M57" s="35" t="n">
        <f aca="false">SUM(M26:M56)</f>
        <v>0</v>
      </c>
      <c r="N57" s="35" t="n">
        <f aca="false">SUM(N26:N56)</f>
        <v>0</v>
      </c>
      <c r="O57" s="35" t="n">
        <f aca="false">SUM(O26:O56)</f>
        <v>3138000</v>
      </c>
    </row>
    <row r="59" customFormat="false" ht="15" hidden="false" customHeight="false" outlineLevel="0" collapsed="false">
      <c r="B59" s="37" t="s">
        <v>104</v>
      </c>
      <c r="C59" s="38" t="n">
        <f aca="false">C22-C57</f>
        <v>260000</v>
      </c>
      <c r="D59" s="38" t="n">
        <f aca="false">D22-D57</f>
        <v>0</v>
      </c>
      <c r="E59" s="38" t="n">
        <f aca="false">E22-E57</f>
        <v>0</v>
      </c>
      <c r="F59" s="38" t="n">
        <f aca="false">F22-F57</f>
        <v>0</v>
      </c>
      <c r="G59" s="38" t="n">
        <f aca="false">G22-G57</f>
        <v>0</v>
      </c>
      <c r="H59" s="38" t="n">
        <f aca="false">H22-H57</f>
        <v>0</v>
      </c>
      <c r="I59" s="38" t="n">
        <f aca="false">I22-I57</f>
        <v>0</v>
      </c>
      <c r="J59" s="38" t="n">
        <f aca="false">J22-J57</f>
        <v>0</v>
      </c>
      <c r="K59" s="38" t="n">
        <f aca="false">K22-K57</f>
        <v>0</v>
      </c>
      <c r="L59" s="38" t="n">
        <f aca="false">L22-L57</f>
        <v>0</v>
      </c>
      <c r="M59" s="38" t="n">
        <f aca="false">M22-M57</f>
        <v>0</v>
      </c>
      <c r="N59" s="38" t="n">
        <f aca="false">N22-N57</f>
        <v>0</v>
      </c>
      <c r="O59" s="38" t="n">
        <f aca="false">O22-O57</f>
        <v>260000</v>
      </c>
    </row>
    <row r="60" customFormat="false" ht="15" hidden="false" customHeight="false" outlineLevel="0" collapsed="false">
      <c r="B60" s="4" t="s">
        <v>105</v>
      </c>
      <c r="C60" s="39" t="n">
        <f aca="false">C7+C59</f>
        <v>2110000</v>
      </c>
      <c r="D60" s="39" t="n">
        <f aca="false">D7+D59</f>
        <v>2110000</v>
      </c>
      <c r="E60" s="39" t="n">
        <f aca="false">E7+E59</f>
        <v>2110000</v>
      </c>
      <c r="F60" s="39" t="n">
        <f aca="false">F7+F59</f>
        <v>2110000</v>
      </c>
      <c r="G60" s="39" t="n">
        <f aca="false">G7+G59</f>
        <v>2110000</v>
      </c>
      <c r="H60" s="39" t="n">
        <f aca="false">H7+H59</f>
        <v>2110000</v>
      </c>
      <c r="I60" s="39" t="n">
        <f aca="false">I7+I59</f>
        <v>2110000</v>
      </c>
      <c r="J60" s="39" t="n">
        <f aca="false">J7+J59</f>
        <v>2110000</v>
      </c>
      <c r="K60" s="39" t="n">
        <f aca="false">K7+K59</f>
        <v>2110000</v>
      </c>
      <c r="L60" s="39" t="n">
        <f aca="false">L7+L59</f>
        <v>2110000</v>
      </c>
      <c r="M60" s="39" t="n">
        <f aca="false">M7+M59</f>
        <v>2110000</v>
      </c>
      <c r="N60" s="39" t="n">
        <f aca="false">N7+N59</f>
        <v>2110000</v>
      </c>
      <c r="O60" s="39" t="n">
        <f aca="false">N60</f>
        <v>2110000</v>
      </c>
    </row>
    <row r="63" customFormat="false" ht="18" hidden="false" customHeight="true" outlineLevel="0" collapsed="false">
      <c r="B63" s="29" t="s">
        <v>106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</row>
    <row r="64" customFormat="false" ht="15" hidden="false" customHeight="false" outlineLevel="0" collapsed="false">
      <c r="B64" s="31" t="s">
        <v>107</v>
      </c>
      <c r="C64" s="40" t="n">
        <f aca="false">Assumptions!$C$9</f>
        <v>1200000</v>
      </c>
      <c r="D64" s="40" t="n">
        <f aca="false">Assumptions!$C$9</f>
        <v>1200000</v>
      </c>
      <c r="E64" s="40" t="n">
        <f aca="false">Assumptions!$C$9</f>
        <v>1200000</v>
      </c>
      <c r="F64" s="40" t="n">
        <f aca="false">Assumptions!$C$9</f>
        <v>1200000</v>
      </c>
      <c r="G64" s="40" t="n">
        <f aca="false">Assumptions!$C$9</f>
        <v>1200000</v>
      </c>
      <c r="H64" s="40" t="n">
        <f aca="false">Assumptions!$C$9</f>
        <v>1200000</v>
      </c>
      <c r="I64" s="40" t="n">
        <f aca="false">Assumptions!$C$9</f>
        <v>1200000</v>
      </c>
      <c r="J64" s="40" t="n">
        <f aca="false">Assumptions!$C$9</f>
        <v>1200000</v>
      </c>
      <c r="K64" s="40" t="n">
        <f aca="false">Assumptions!$C$9</f>
        <v>1200000</v>
      </c>
      <c r="L64" s="40" t="n">
        <f aca="false">Assumptions!$C$9</f>
        <v>1200000</v>
      </c>
      <c r="M64" s="40" t="n">
        <f aca="false">Assumptions!$C$9</f>
        <v>1200000</v>
      </c>
      <c r="N64" s="40" t="n">
        <f aca="false">Assumptions!$C$9</f>
        <v>1200000</v>
      </c>
    </row>
    <row r="65" customFormat="false" ht="15" hidden="false" customHeight="false" outlineLevel="0" collapsed="false">
      <c r="B65" s="41" t="s">
        <v>108</v>
      </c>
      <c r="C65" s="42" t="n">
        <f aca="false">C60-C64</f>
        <v>910000</v>
      </c>
      <c r="D65" s="42" t="n">
        <f aca="false">D60-D64</f>
        <v>910000</v>
      </c>
      <c r="E65" s="42" t="n">
        <f aca="false">E60-E64</f>
        <v>910000</v>
      </c>
      <c r="F65" s="42" t="n">
        <f aca="false">F60-F64</f>
        <v>910000</v>
      </c>
      <c r="G65" s="42" t="n">
        <f aca="false">G60-G64</f>
        <v>910000</v>
      </c>
      <c r="H65" s="42" t="n">
        <f aca="false">H60-H64</f>
        <v>910000</v>
      </c>
      <c r="I65" s="42" t="n">
        <f aca="false">I60-I64</f>
        <v>910000</v>
      </c>
      <c r="J65" s="42" t="n">
        <f aca="false">J60-J64</f>
        <v>910000</v>
      </c>
      <c r="K65" s="42" t="n">
        <f aca="false">K60-K64</f>
        <v>910000</v>
      </c>
      <c r="L65" s="42" t="n">
        <f aca="false">L60-L64</f>
        <v>910000</v>
      </c>
      <c r="M65" s="42" t="n">
        <f aca="false">M60-M64</f>
        <v>910000</v>
      </c>
      <c r="N65" s="42" t="n">
        <f aca="false">N60-N64</f>
        <v>910000</v>
      </c>
    </row>
    <row r="66" customFormat="false" ht="15" hidden="false" customHeight="false" outlineLevel="0" collapsed="false">
      <c r="B66" s="41" t="s">
        <v>109</v>
      </c>
      <c r="C66" s="43" t="str">
        <f aca="false">IF(C60&lt;0,"OVERDRAWN",IF(C65&lt;0,"BELOW BUFFER","OK"))</f>
        <v>OK</v>
      </c>
      <c r="D66" s="43" t="str">
        <f aca="false">IF(D60&lt;0,"OVERDRAWN",IF(D65&lt;0,"BELOW BUFFER","OK"))</f>
        <v>OK</v>
      </c>
      <c r="E66" s="43" t="str">
        <f aca="false">IF(E60&lt;0,"OVERDRAWN",IF(E65&lt;0,"BELOW BUFFER","OK"))</f>
        <v>OK</v>
      </c>
      <c r="F66" s="43" t="str">
        <f aca="false">IF(F60&lt;0,"OVERDRAWN",IF(F65&lt;0,"BELOW BUFFER","OK"))</f>
        <v>OK</v>
      </c>
      <c r="G66" s="43" t="str">
        <f aca="false">IF(G60&lt;0,"OVERDRAWN",IF(G65&lt;0,"BELOW BUFFER","OK"))</f>
        <v>OK</v>
      </c>
      <c r="H66" s="43" t="str">
        <f aca="false">IF(H60&lt;0,"OVERDRAWN",IF(H65&lt;0,"BELOW BUFFER","OK"))</f>
        <v>OK</v>
      </c>
      <c r="I66" s="43" t="str">
        <f aca="false">IF(I60&lt;0,"OVERDRAWN",IF(I65&lt;0,"BELOW BUFFER","OK"))</f>
        <v>OK</v>
      </c>
      <c r="J66" s="43" t="str">
        <f aca="false">IF(J60&lt;0,"OVERDRAWN",IF(J65&lt;0,"BELOW BUFFER","OK"))</f>
        <v>OK</v>
      </c>
      <c r="K66" s="43" t="str">
        <f aca="false">IF(K60&lt;0,"OVERDRAWN",IF(K65&lt;0,"BELOW BUFFER","OK"))</f>
        <v>OK</v>
      </c>
      <c r="L66" s="43" t="str">
        <f aca="false">IF(L60&lt;0,"OVERDRAWN",IF(L65&lt;0,"BELOW BUFFER","OK"))</f>
        <v>OK</v>
      </c>
      <c r="M66" s="43" t="str">
        <f aca="false">IF(M60&lt;0,"OVERDRAWN",IF(M65&lt;0,"BELOW BUFFER","OK"))</f>
        <v>OK</v>
      </c>
      <c r="N66" s="43" t="str">
        <f aca="false">IF(N60&lt;0,"OVERDRAWN",IF(N65&lt;0,"BELOW BUFFER","OK"))</f>
        <v>OK</v>
      </c>
    </row>
    <row r="67" customFormat="false" ht="15" hidden="false" customHeight="false" outlineLevel="0" collapsed="false">
      <c r="B67" s="31" t="s">
        <v>110</v>
      </c>
      <c r="C67" s="44" t="n">
        <f aca="false">IF(C57=0,"",C22/C57)</f>
        <v>1.08285532186106</v>
      </c>
      <c r="D67" s="44" t="str">
        <f aca="false">IF(D57=0,"",D22/D57)</f>
        <v/>
      </c>
      <c r="E67" s="44" t="str">
        <f aca="false">IF(E57=0,"",E22/E57)</f>
        <v/>
      </c>
      <c r="F67" s="44" t="str">
        <f aca="false">IF(F57=0,"",F22/F57)</f>
        <v/>
      </c>
      <c r="G67" s="44" t="str">
        <f aca="false">IF(G57=0,"",G22/G57)</f>
        <v/>
      </c>
      <c r="H67" s="44" t="str">
        <f aca="false">IF(H57=0,"",H22/H57)</f>
        <v/>
      </c>
      <c r="I67" s="44" t="str">
        <f aca="false">IF(I57=0,"",I22/I57)</f>
        <v/>
      </c>
      <c r="J67" s="44" t="str">
        <f aca="false">IF(J57=0,"",J22/J57)</f>
        <v/>
      </c>
      <c r="K67" s="44" t="str">
        <f aca="false">IF(K57=0,"",K22/K57)</f>
        <v/>
      </c>
      <c r="L67" s="44" t="str">
        <f aca="false">IF(L57=0,"",L22/L57)</f>
        <v/>
      </c>
      <c r="M67" s="44" t="str">
        <f aca="false">IF(M57=0,"",M22/M57)</f>
        <v/>
      </c>
      <c r="N67" s="44" t="str">
        <f aca="false">IF(N57=0,"",N22/N57)</f>
        <v/>
      </c>
      <c r="O67" s="45" t="n">
        <f aca="false">IF(O57=0,"",O22/O57)</f>
        <v>1.08285532186106</v>
      </c>
    </row>
    <row r="69" customFormat="false" ht="15" hidden="false" customHeight="false" outlineLevel="0" collapsed="false">
      <c r="B69" s="46" t="s">
        <v>111</v>
      </c>
    </row>
  </sheetData>
  <conditionalFormatting sqref="C60:N60">
    <cfRule type="cellIs" priority="2" operator="lessThan" aboveAverage="0" equalAverage="0" bottom="0" percent="0" rank="0" text="" dxfId="0">
      <formula>0</formula>
    </cfRule>
    <cfRule type="expression" priority="3" aboveAverage="0" equalAverage="0" bottom="0" percent="0" rank="0" text="" dxfId="1">
      <formula>AND(C60&gt;=0,C65&lt;0)</formula>
    </cfRule>
  </conditionalFormatting>
  <conditionalFormatting sqref="C66:N66">
    <cfRule type="cellIs" priority="4" operator="equal" aboveAverage="0" equalAverage="0" bottom="0" percent="0" rank="0" text="" dxfId="2">
      <formula>"OVERDRAWN"</formula>
    </cfRule>
    <cfRule type="cellIs" priority="5" operator="equal" aboveAverage="0" equalAverage="0" bottom="0" percent="0" rank="0" text="" dxfId="3">
      <formula>"BELOW BUFFER"</formula>
    </cfRule>
    <cfRule type="cellIs" priority="6" operator="equal" aboveAverage="0" equalAverage="0" bottom="0" percent="0" rank="0" text="" dxfId="4">
      <formula>"OK"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42"/>
    <col collapsed="false" customWidth="true" hidden="false" outlineLevel="0" max="7" min="3" style="1" width="18"/>
  </cols>
  <sheetData>
    <row r="2" customFormat="false" ht="17.35" hidden="false" customHeight="false" outlineLevel="0" collapsed="false">
      <c r="B2" s="13" t="s">
        <v>112</v>
      </c>
    </row>
    <row r="3" customFormat="false" ht="15" hidden="false" customHeight="false" outlineLevel="0" collapsed="false">
      <c r="B3" s="20" t="str">
        <f aca="false">Assumptions!$C$6</f>
        <v>Sample Enterprises Pvt Ltd</v>
      </c>
    </row>
    <row r="4" customFormat="false" ht="15" hidden="false" customHeight="false" outlineLevel="0" collapsed="false">
      <c r="B4" s="21" t="s">
        <v>113</v>
      </c>
    </row>
    <row r="6" customFormat="false" ht="15" hidden="false" customHeight="false" outlineLevel="0" collapsed="false">
      <c r="B6" s="14" t="s">
        <v>114</v>
      </c>
      <c r="C6" s="14" t="s">
        <v>115</v>
      </c>
      <c r="D6" s="14" t="s">
        <v>116</v>
      </c>
      <c r="E6" s="14" t="s">
        <v>117</v>
      </c>
      <c r="F6" s="14" t="s">
        <v>118</v>
      </c>
      <c r="G6" s="14" t="s">
        <v>56</v>
      </c>
    </row>
    <row r="7" customFormat="false" ht="15" hidden="false" customHeight="false" outlineLevel="0" collapsed="false">
      <c r="B7" s="15" t="s">
        <v>70</v>
      </c>
      <c r="C7" s="47" t="n">
        <f aca="false">SUM(Forecast!C22:E22)</f>
        <v>3398000</v>
      </c>
      <c r="D7" s="47" t="n">
        <f aca="false">SUM(Forecast!F22:H22)</f>
        <v>0</v>
      </c>
      <c r="E7" s="47" t="n">
        <f aca="false">SUM(Forecast!I22:K22)</f>
        <v>0</v>
      </c>
      <c r="F7" s="47" t="n">
        <f aca="false">SUM(Forecast!L22:N22)</f>
        <v>0</v>
      </c>
      <c r="G7" s="48" t="n">
        <f aca="false">SUM(C7:F7)</f>
        <v>3398000</v>
      </c>
    </row>
    <row r="8" customFormat="false" ht="15" hidden="false" customHeight="false" outlineLevel="0" collapsed="false">
      <c r="B8" s="15" t="s">
        <v>103</v>
      </c>
      <c r="C8" s="47" t="n">
        <f aca="false">SUM(Forecast!C57:E57)</f>
        <v>3138000</v>
      </c>
      <c r="D8" s="47" t="n">
        <f aca="false">SUM(Forecast!F57:H57)</f>
        <v>0</v>
      </c>
      <c r="E8" s="47" t="n">
        <f aca="false">SUM(Forecast!I57:K57)</f>
        <v>0</v>
      </c>
      <c r="F8" s="47" t="n">
        <f aca="false">SUM(Forecast!L57:N57)</f>
        <v>0</v>
      </c>
      <c r="G8" s="48" t="n">
        <f aca="false">SUM(C8:F8)</f>
        <v>3138000</v>
      </c>
    </row>
    <row r="9" customFormat="false" ht="15" hidden="false" customHeight="false" outlineLevel="0" collapsed="false">
      <c r="B9" s="15" t="s">
        <v>119</v>
      </c>
      <c r="C9" s="47" t="n">
        <f aca="false">SUM(Forecast!C59:E59)</f>
        <v>260000</v>
      </c>
      <c r="D9" s="47" t="n">
        <f aca="false">SUM(Forecast!F59:H59)</f>
        <v>0</v>
      </c>
      <c r="E9" s="47" t="n">
        <f aca="false">SUM(Forecast!I59:K59)</f>
        <v>0</v>
      </c>
      <c r="F9" s="47" t="n">
        <f aca="false">SUM(Forecast!L59:N59)</f>
        <v>0</v>
      </c>
      <c r="G9" s="48" t="n">
        <f aca="false">SUM(C9:F9)</f>
        <v>260000</v>
      </c>
    </row>
    <row r="10" customFormat="false" ht="15" hidden="false" customHeight="false" outlineLevel="0" collapsed="false">
      <c r="B10" s="49" t="s">
        <v>120</v>
      </c>
      <c r="C10" s="50" t="n">
        <f aca="false">Forecast!E60</f>
        <v>2110000</v>
      </c>
      <c r="D10" s="50" t="n">
        <f aca="false">Forecast!H60</f>
        <v>2110000</v>
      </c>
      <c r="E10" s="50" t="n">
        <f aca="false">Forecast!K60</f>
        <v>2110000</v>
      </c>
      <c r="F10" s="50" t="n">
        <f aca="false">Forecast!N60</f>
        <v>2110000</v>
      </c>
      <c r="G10" s="48" t="n">
        <f aca="false">Forecast!N60</f>
        <v>2110000</v>
      </c>
    </row>
    <row r="13" customFormat="false" ht="15" hidden="false" customHeight="false" outlineLevel="0" collapsed="false">
      <c r="B13" s="4" t="s">
        <v>121</v>
      </c>
      <c r="C13" s="51"/>
      <c r="D13" s="51"/>
    </row>
    <row r="14" customFormat="false" ht="15" hidden="false" customHeight="false" outlineLevel="0" collapsed="false">
      <c r="B14" s="52" t="s">
        <v>46</v>
      </c>
      <c r="C14" s="53" t="n">
        <f aca="false">Forecast!C7</f>
        <v>1850000</v>
      </c>
      <c r="D14" s="53"/>
    </row>
    <row r="15" customFormat="false" ht="15" hidden="false" customHeight="false" outlineLevel="0" collapsed="false">
      <c r="B15" s="52" t="s">
        <v>122</v>
      </c>
      <c r="C15" s="53" t="n">
        <f aca="false">Forecast!N60</f>
        <v>2110000</v>
      </c>
      <c r="D15" s="53"/>
    </row>
    <row r="16" customFormat="false" ht="15" hidden="false" customHeight="false" outlineLevel="0" collapsed="false">
      <c r="B16" s="52" t="s">
        <v>123</v>
      </c>
      <c r="C16" s="53" t="n">
        <f aca="false">Forecast!O59</f>
        <v>260000</v>
      </c>
      <c r="D16" s="53"/>
    </row>
    <row r="17" customFormat="false" ht="15" hidden="false" customHeight="false" outlineLevel="0" collapsed="false">
      <c r="B17" s="52" t="s">
        <v>124</v>
      </c>
      <c r="C17" s="53" t="n">
        <f aca="false">MAX(Forecast!C60:N60)</f>
        <v>2110000</v>
      </c>
      <c r="D17" s="53"/>
    </row>
    <row r="18" customFormat="false" ht="15" hidden="false" customHeight="false" outlineLevel="0" collapsed="false">
      <c r="B18" s="52" t="s">
        <v>125</v>
      </c>
      <c r="C18" s="53" t="n">
        <f aca="false">MIN(Forecast!C60:N60)</f>
        <v>2110000</v>
      </c>
      <c r="D18" s="53"/>
    </row>
    <row r="19" customFormat="false" ht="15" hidden="false" customHeight="false" outlineLevel="0" collapsed="false">
      <c r="B19" s="52" t="s">
        <v>126</v>
      </c>
      <c r="C19" s="54" t="n">
        <f aca="false">INDEX(Forecast!C6:N6,MATCH(MIN(Forecast!C60:N60),Forecast!C60:N60,0))</f>
        <v>46113</v>
      </c>
      <c r="D19" s="54"/>
    </row>
    <row r="20" customFormat="false" ht="15" hidden="false" customHeight="false" outlineLevel="0" collapsed="false">
      <c r="B20" s="52" t="s">
        <v>48</v>
      </c>
      <c r="C20" s="53" t="n">
        <f aca="false">Assumptions!$C$9</f>
        <v>1200000</v>
      </c>
      <c r="D20" s="53"/>
    </row>
    <row r="21" customFormat="false" ht="15" hidden="false" customHeight="false" outlineLevel="0" collapsed="false">
      <c r="B21" s="52" t="s">
        <v>127</v>
      </c>
      <c r="C21" s="55" t="n">
        <f aca="false">COUNTIF(Forecast!C65:N65,"&lt;0")</f>
        <v>0</v>
      </c>
      <c r="D21" s="55"/>
    </row>
    <row r="22" customFormat="false" ht="15" hidden="false" customHeight="false" outlineLevel="0" collapsed="false">
      <c r="B22" s="52" t="s">
        <v>128</v>
      </c>
      <c r="C22" s="55" t="n">
        <f aca="false">COUNTIF(Forecast!C60:N60,"&lt;0")</f>
        <v>0</v>
      </c>
      <c r="D22" s="55"/>
    </row>
    <row r="23" customFormat="false" ht="15" hidden="false" customHeight="false" outlineLevel="0" collapsed="false">
      <c r="B23" s="52" t="s">
        <v>129</v>
      </c>
      <c r="C23" s="53" t="n">
        <f aca="false">AVERAGE(Forecast!C22:N22)</f>
        <v>283166.666666667</v>
      </c>
      <c r="D23" s="53"/>
    </row>
    <row r="24" customFormat="false" ht="15" hidden="false" customHeight="false" outlineLevel="0" collapsed="false">
      <c r="B24" s="52" t="s">
        <v>130</v>
      </c>
      <c r="C24" s="53" t="n">
        <f aca="false">AVERAGE(Forecast!C57:N57)</f>
        <v>261500</v>
      </c>
      <c r="D24" s="53"/>
    </row>
    <row r="25" customFormat="false" ht="15" hidden="false" customHeight="false" outlineLevel="0" collapsed="false">
      <c r="B25" s="52" t="s">
        <v>131</v>
      </c>
      <c r="C25" s="56" t="n">
        <f aca="false">IFERROR(Forecast!N60/AVERAGE(Forecast!C57:N57),"")</f>
        <v>8.06883365200765</v>
      </c>
      <c r="D25" s="56"/>
    </row>
    <row r="27" customFormat="false" ht="15" hidden="false" customHeight="false" outlineLevel="0" collapsed="false">
      <c r="B27" s="46" t="s">
        <v>132</v>
      </c>
    </row>
  </sheetData>
  <mergeCells count="13"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2026-08-28T15:42:42Z</dcterms:created>
  <dc:creator>openpyxl</dc:creator>
  <dc:description/>
  <dc:language>en-US</dc:language>
  <cp:lastModifiedBy/>
  <dcterms:modified xsi:type="dcterms:W3CDTF">2026-08-28T15:43:28Z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